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ummaryOfChanges\"/>
    </mc:Choice>
  </mc:AlternateContent>
  <xr:revisionPtr revIDLastSave="0" documentId="13_ncr:1_{37C400CD-B83C-409C-ACFC-326B5AEE22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Of Changes (date dropdo" sheetId="1" r:id="rId1"/>
  </sheets>
  <definedNames>
    <definedName name="_xlnm.Print_Titles" localSheetId="0">'Summary Of Changes (date dropdo'!$1:$3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0" i="1" l="1"/>
  <c r="V40" i="1"/>
  <c r="Y39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</calcChain>
</file>

<file path=xl/sharedStrings.xml><?xml version="1.0" encoding="utf-8"?>
<sst xmlns="http://schemas.openxmlformats.org/spreadsheetml/2006/main" count="861" uniqueCount="129">
  <si>
    <t/>
  </si>
  <si>
    <t>Summary of Changes</t>
  </si>
  <si>
    <t>Additional ordering and billing information</t>
  </si>
  <si>
    <t>Information when ordering laboratory tests that are billed to Medicare/Medicaid</t>
  </si>
  <si>
    <t>Information regarding Current Procedural Terminology (CPT)</t>
  </si>
  <si>
    <t>Test Number</t>
  </si>
  <si>
    <t>Mnemonic</t>
  </si>
  <si>
    <t>Test Name</t>
  </si>
  <si>
    <t>New Test</t>
  </si>
  <si>
    <t>Test Name Change</t>
  </si>
  <si>
    <t>Specimen Requirements</t>
  </si>
  <si>
    <t>Methodology</t>
  </si>
  <si>
    <t>Note</t>
  </si>
  <si>
    <t>Interpretive Data</t>
  </si>
  <si>
    <t>Reference Interval</t>
  </si>
  <si>
    <t>Component Charting Name</t>
  </si>
  <si>
    <t>Component Change</t>
  </si>
  <si>
    <t>Reflex Pattern</t>
  </si>
  <si>
    <t>Result Type</t>
  </si>
  <si>
    <t>Ask at Order Prompt</t>
  </si>
  <si>
    <t>Numeric Map</t>
  </si>
  <si>
    <t>Unit of Measure</t>
  </si>
  <si>
    <t>CPT Code</t>
  </si>
  <si>
    <t>Pricing Change</t>
  </si>
  <si>
    <t>Inactivation w/ Replacement</t>
  </si>
  <si>
    <t>Inactivation w/o Replacement</t>
  </si>
  <si>
    <t>Test Change Document</t>
  </si>
  <si>
    <t>Test Mix</t>
  </si>
  <si>
    <t>Example Report</t>
  </si>
  <si>
    <t>Pricing Link</t>
  </si>
  <si>
    <t>Effective Date</t>
  </si>
  <si>
    <t>0050100</t>
  </si>
  <si>
    <t>ASPER</t>
  </si>
  <si>
    <t>Aspergillus Antibodies by Complement Fixation</t>
  </si>
  <si>
    <t>x</t>
  </si>
  <si>
    <t>0050101</t>
  </si>
  <si>
    <t>ASPER PRO</t>
  </si>
  <si>
    <t>Aspergillus Antibodies by Complement Fixation and Immunodiffusion</t>
  </si>
  <si>
    <t>0051394</t>
  </si>
  <si>
    <t>CYT 12 SE</t>
  </si>
  <si>
    <t>Cytokine Panel 13, Serum</t>
  </si>
  <si>
    <t>0060217</t>
  </si>
  <si>
    <t>MA AFB</t>
  </si>
  <si>
    <t>Antimicrobial Susceptibility, AFB/Mycobacteria</t>
  </si>
  <si>
    <t>0060347</t>
  </si>
  <si>
    <t>MA MTBPRIM</t>
  </si>
  <si>
    <t>Antimicrobial Susceptibility, AFB/Mycobacterium tuberculosis Primary Panel</t>
  </si>
  <si>
    <t>0091586</t>
  </si>
  <si>
    <t>HEROIN URN</t>
  </si>
  <si>
    <t>Heroin - Screen with Reflex to Confirmation/Quantitation - Urine</t>
  </si>
  <si>
    <t>0096048</t>
  </si>
  <si>
    <t>ANTIDEP U</t>
  </si>
  <si>
    <t>Antidepressant Panel  Quantitative, Urine</t>
  </si>
  <si>
    <t>0097933</t>
  </si>
  <si>
    <t>OAK RED</t>
  </si>
  <si>
    <t>Allergen, Tree, Oak  Red IgE</t>
  </si>
  <si>
    <t>0099134</t>
  </si>
  <si>
    <t>ZUCCHINI</t>
  </si>
  <si>
    <t>Allergen, Food, Zucchini  IgE</t>
  </si>
  <si>
    <t>0099692</t>
  </si>
  <si>
    <t>BASS</t>
  </si>
  <si>
    <t>Allergen, Food, Bass Black  IgE</t>
  </si>
  <si>
    <t>2002932</t>
  </si>
  <si>
    <t>COX A AB</t>
  </si>
  <si>
    <t>Coxsackie A Antibodies (Serotypes 2, 4, 7, 9, 10, and 16), Serum</t>
  </si>
  <si>
    <t>2005273</t>
  </si>
  <si>
    <t>BACLO SP</t>
  </si>
  <si>
    <t>Baclofen Quantitative, Serum or Plasma</t>
  </si>
  <si>
    <t>2007773</t>
  </si>
  <si>
    <t>MA SUGAR</t>
  </si>
  <si>
    <t>Allergen, Tree, Maple Sugar IgE</t>
  </si>
  <si>
    <t>2007775</t>
  </si>
  <si>
    <t>ASPEN</t>
  </si>
  <si>
    <t>Allergen, Tree, Aspen IgE</t>
  </si>
  <si>
    <t>2007876</t>
  </si>
  <si>
    <t>B WILLOW</t>
  </si>
  <si>
    <t>Allergen, Tree, Black Willow IgE</t>
  </si>
  <si>
    <t>2008599</t>
  </si>
  <si>
    <t>BLACK BEAN</t>
  </si>
  <si>
    <t>Allergen, Food, Black Bean IgE</t>
  </si>
  <si>
    <t>2010720</t>
  </si>
  <si>
    <t>ANNA SEED</t>
  </si>
  <si>
    <t>Allergen, Food, Annatto Seed IgE</t>
  </si>
  <si>
    <t>2010726</t>
  </si>
  <si>
    <t>CORN SMUT</t>
  </si>
  <si>
    <t>Allergen, Fungi and Molds, Corn Smut IgE (Test on Delay as of 06/13/2025)</t>
  </si>
  <si>
    <t>2010728</t>
  </si>
  <si>
    <t>EPI FLOCC</t>
  </si>
  <si>
    <t>Allergen, Fungi and Molds, Epidermophyton floccosum IgE</t>
  </si>
  <si>
    <t>2010732</t>
  </si>
  <si>
    <t>MAHI IGE</t>
  </si>
  <si>
    <t>Allergen, Food, Mahi Mahi IgE</t>
  </si>
  <si>
    <t>2010734</t>
  </si>
  <si>
    <t>NECTAR IGE</t>
  </si>
  <si>
    <t>Allergen, Food, Nectarine IgE</t>
  </si>
  <si>
    <t>2011056</t>
  </si>
  <si>
    <t>COLL 2 AB</t>
  </si>
  <si>
    <t>Collagen Type II Antibody by ELISA, Serum</t>
  </si>
  <si>
    <t>2014003</t>
  </si>
  <si>
    <t>ASPER FLA</t>
  </si>
  <si>
    <t>Allergen, Fungi and Molds, Aspergillus flavus IgE</t>
  </si>
  <si>
    <t>2014005</t>
  </si>
  <si>
    <t>FUSARIUM</t>
  </si>
  <si>
    <t>Allergen, Fungi and Molds, Fusarium solani IgE</t>
  </si>
  <si>
    <t>3000230</t>
  </si>
  <si>
    <t>FUNG R CSF</t>
  </si>
  <si>
    <t>Fungal Antibodies with Reflex to Blastomyces dermatitidis Antibodies by Immunodiffusion, CSF</t>
  </si>
  <si>
    <t>3000235</t>
  </si>
  <si>
    <t>FUNG R SER</t>
  </si>
  <si>
    <t>Fungal Antibodies with Reflex to Blastomyces dermatitidis Antibodies by Immunodiffusion, Serum</t>
  </si>
  <si>
    <t>3002929</t>
  </si>
  <si>
    <t>PNS PAN2</t>
  </si>
  <si>
    <t>Paraneoplastic Reflexive Panel</t>
  </si>
  <si>
    <t>3003726</t>
  </si>
  <si>
    <t>PROPOX U</t>
  </si>
  <si>
    <t>Propoxyphene and Metabolite, Urine</t>
  </si>
  <si>
    <t>3004517</t>
  </si>
  <si>
    <t>PNSPAN CSF</t>
  </si>
  <si>
    <t>Paraneoplastic Reflexive Panel, CSF</t>
  </si>
  <si>
    <t>3020435</t>
  </si>
  <si>
    <t>VITAMB7 SP</t>
  </si>
  <si>
    <t>Vitamin B7 (Biotin), Serum or Plasma</t>
  </si>
  <si>
    <t>3020924</t>
  </si>
  <si>
    <t>HMW KININ</t>
  </si>
  <si>
    <t>High Molecular Weight Kininogen (HMWK), Plasma</t>
  </si>
  <si>
    <t>3021053</t>
  </si>
  <si>
    <t>FUNG EXT</t>
  </si>
  <si>
    <t>Fungal Antibodies Extended Panel, Serum</t>
  </si>
  <si>
    <t>Effective as of June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</si>
</sst>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m/d/yyyy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Roboto"/>
    </font>
    <font>
      <b/>
      <sz val="12"/>
      <color rgb="FF000000"/>
      <name val="Roboto"/>
    </font>
    <font>
      <b/>
      <sz val="10"/>
      <color rgb="FF000000"/>
      <name val="Roboto"/>
    </font>
    <font>
      <u/>
      <sz val="10"/>
      <color rgb="FF1EA1A1"/>
      <name val="Roboto"/>
    </font>
    <font>
      <b/>
      <sz val="10"/>
      <color rgb="FFFF0000"/>
      <name val="Roboto"/>
    </font>
    <font>
      <u/>
      <sz val="11"/>
      <color theme="10"/>
      <name val="Calibri"/>
      <family val="2"/>
      <scheme val="minor"/>
    </font>
    <font>
      <b/>
      <sz val="12"/>
      <color rgb="FFFF0000"/>
      <name val="Robot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7">
    <xf numFmtId="0" fontId="1" fillId="0" borderId="0" xfId="0" applyFont="1"/>
    <xf numFmtId="0" fontId="4" fillId="0" borderId="0" xfId="0" applyFont="1" applyAlignment="1">
      <alignment horizontal="left" wrapText="1" readingOrder="1"/>
    </xf>
    <xf numFmtId="0" fontId="5" fillId="0" borderId="0" xfId="0" applyFont="1" applyAlignment="1">
      <alignment horizontal="left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textRotation="90" wrapText="1" readingOrder="1"/>
    </xf>
    <xf numFmtId="0" fontId="6" fillId="0" borderId="1" xfId="0" applyFont="1" applyBorder="1" applyAlignment="1">
      <alignment horizontal="center" vertical="center" textRotation="90" wrapText="1" readingOrder="1"/>
    </xf>
    <xf numFmtId="0" fontId="2" fillId="0" borderId="1" xfId="0" applyFont="1" applyBorder="1" applyAlignment="1">
      <alignment vertical="top" wrapText="1" readingOrder="1"/>
    </xf>
    <xf numFmtId="0" fontId="2" fillId="0" borderId="1" xfId="0" applyFont="1" applyBorder="1" applyAlignment="1">
      <alignment horizontal="center" vertical="center" wrapText="1" readingOrder="1"/>
    </xf>
    <xf numFmtId="164" fontId="2" fillId="0" borderId="1" xfId="0" applyNumberFormat="1" applyFont="1" applyBorder="1" applyAlignment="1">
      <alignment horizontal="center" vertical="center" wrapText="1" readingOrder="1"/>
    </xf>
    <xf numFmtId="0" fontId="4" fillId="0" borderId="0" xfId="0" applyFont="1" applyAlignment="1">
      <alignment horizontal="left" wrapText="1" readingOrder="1"/>
    </xf>
    <xf numFmtId="0" fontId="1" fillId="0" borderId="0" xfId="0" applyFont="1"/>
    <xf numFmtId="0" fontId="5" fillId="0" borderId="0" xfId="0" applyFont="1" applyAlignment="1">
      <alignment horizontal="left" wrapText="1" readingOrder="1"/>
    </xf>
    <xf numFmtId="0" fontId="2" fillId="0" borderId="0" xfId="0" applyFont="1" applyAlignment="1">
      <alignment vertical="top" wrapText="1" readingOrder="1"/>
    </xf>
    <xf numFmtId="0" fontId="3" fillId="0" borderId="0" xfId="0" applyFont="1" applyAlignment="1">
      <alignment horizontal="center" vertical="center" wrapText="1" readingOrder="1"/>
    </xf>
    <xf numFmtId="0" fontId="1" fillId="0" borderId="0" xfId="0" applyFont="1" applyAlignment="1">
      <alignment horizontal="left" vertical="top" readingOrder="1"/>
    </xf>
    <xf numFmtId="0" fontId="8" fillId="0" borderId="0" xfId="0" applyNumberFormat="1" applyFont="1" applyFill="1" applyAlignment="1">
      <alignment horizontal="left" vertical="top" readingOrder="1"/>
    </xf>
    <xf numFmtId="0" fontId="7" fillId="0" borderId="1" xfId="1" applyBorder="1" applyAlignment="1">
      <alignment horizontal="center" vertical="center" wrapText="1" readingOrder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1EA1A1"/>
      <rgbColor rgb="00E5E5E5"/>
      <rgbColor rgb="00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1153388</xdr:colOff>
      <xdr:row>1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aruplab.com/testing/resources/codes" TargetMode="External"/><Relationship Id="rId1" Type="http://schemas.openxmlformats.org/officeDocument/2006/relationships/hyperlink" Target="https://www.aruplab.com/compliance/medica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41"/>
  <sheetViews>
    <sheetView showGridLines="0" tabSelected="1" workbookViewId="0">
      <pane ySplit="3" topLeftCell="A14" activePane="bottomLeft" state="frozen"/>
      <selection pane="bottomLeft" sqref="A1:Z1"/>
    </sheetView>
  </sheetViews>
  <sheetFormatPr defaultRowHeight="15" x14ac:dyDescent="0.25"/>
  <cols>
    <col min="1" max="1" width="10.42578125" customWidth="1"/>
    <col min="2" max="2" width="13.5703125" customWidth="1"/>
    <col min="3" max="3" width="17.42578125" customWidth="1"/>
    <col min="4" max="25" width="3" customWidth="1"/>
    <col min="26" max="26" width="15.7109375" customWidth="1"/>
    <col min="27" max="27" width="0" hidden="1" customWidth="1"/>
  </cols>
  <sheetData>
    <row r="1" spans="1:26" ht="14.45" customHeight="1" x14ac:dyDescent="0.25">
      <c r="A1" s="12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36" customHeight="1" x14ac:dyDescent="0.25">
      <c r="A2" s="10"/>
      <c r="B2" s="10"/>
      <c r="C2" s="10"/>
      <c r="D2" s="13" t="s">
        <v>1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4.45" customHeight="1" x14ac:dyDescent="0.25">
      <c r="A3" s="12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7.25" x14ac:dyDescent="0.3">
      <c r="A4" s="15" t="s">
        <v>128</v>
      </c>
      <c r="B4" s="14"/>
      <c r="C4" s="14"/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 t="s">
        <v>0</v>
      </c>
      <c r="P4" s="1" t="s">
        <v>0</v>
      </c>
      <c r="Q4" s="1" t="s">
        <v>0</v>
      </c>
      <c r="R4" s="1" t="s">
        <v>0</v>
      </c>
      <c r="S4" s="1" t="s">
        <v>0</v>
      </c>
      <c r="T4" s="1" t="s">
        <v>0</v>
      </c>
      <c r="U4" s="1" t="s">
        <v>0</v>
      </c>
      <c r="V4" s="1" t="s">
        <v>0</v>
      </c>
      <c r="W4" s="1" t="s">
        <v>0</v>
      </c>
      <c r="X4" s="1" t="s">
        <v>0</v>
      </c>
      <c r="Y4" s="1" t="s">
        <v>0</v>
      </c>
      <c r="Z4" s="1" t="s">
        <v>0</v>
      </c>
    </row>
    <row r="5" spans="1:26" ht="15.75" x14ac:dyDescent="0.3">
      <c r="A5" s="9" t="s">
        <v>2</v>
      </c>
      <c r="B5" s="10"/>
      <c r="C5" s="10"/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 t="s">
        <v>0</v>
      </c>
      <c r="P5" s="1" t="s">
        <v>0</v>
      </c>
      <c r="Q5" s="1" t="s">
        <v>0</v>
      </c>
      <c r="R5" s="1" t="s">
        <v>0</v>
      </c>
      <c r="S5" s="1" t="s">
        <v>0</v>
      </c>
      <c r="T5" s="1" t="s">
        <v>0</v>
      </c>
      <c r="U5" s="1" t="s">
        <v>0</v>
      </c>
      <c r="V5" s="1" t="s">
        <v>0</v>
      </c>
      <c r="W5" s="1" t="s">
        <v>0</v>
      </c>
      <c r="X5" s="1" t="s">
        <v>0</v>
      </c>
      <c r="Y5" s="1" t="s">
        <v>0</v>
      </c>
      <c r="Z5" s="1" t="s">
        <v>0</v>
      </c>
    </row>
    <row r="6" spans="1:26" ht="15.75" x14ac:dyDescent="0.3">
      <c r="A6" s="11" t="s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2" t="s">
        <v>0</v>
      </c>
      <c r="T6" s="2" t="s">
        <v>0</v>
      </c>
      <c r="U6" s="2" t="s">
        <v>0</v>
      </c>
      <c r="V6" s="2" t="s">
        <v>0</v>
      </c>
      <c r="W6" s="2" t="s">
        <v>0</v>
      </c>
      <c r="X6" s="2" t="s">
        <v>0</v>
      </c>
      <c r="Y6" s="2" t="s">
        <v>0</v>
      </c>
      <c r="Z6" s="2" t="s">
        <v>0</v>
      </c>
    </row>
    <row r="7" spans="1:26" ht="15.75" x14ac:dyDescent="0.3">
      <c r="A7" s="11" t="s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2" t="s">
        <v>0</v>
      </c>
      <c r="T7" s="2" t="s">
        <v>0</v>
      </c>
      <c r="U7" s="2" t="s">
        <v>0</v>
      </c>
      <c r="V7" s="2" t="s">
        <v>0</v>
      </c>
      <c r="W7" s="2" t="s">
        <v>0</v>
      </c>
      <c r="X7" s="2" t="s">
        <v>0</v>
      </c>
      <c r="Y7" s="2" t="s">
        <v>0</v>
      </c>
      <c r="Z7" s="2" t="s">
        <v>0</v>
      </c>
    </row>
    <row r="8" spans="1:26" ht="132.75" x14ac:dyDescent="0.25">
      <c r="A8" s="3" t="s">
        <v>5</v>
      </c>
      <c r="B8" s="3" t="s">
        <v>6</v>
      </c>
      <c r="C8" s="3" t="s">
        <v>7</v>
      </c>
      <c r="D8" s="4" t="s">
        <v>8</v>
      </c>
      <c r="E8" s="4" t="s">
        <v>9</v>
      </c>
      <c r="F8" s="4" t="s">
        <v>10</v>
      </c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4" t="s">
        <v>22</v>
      </c>
      <c r="S8" s="4" t="s">
        <v>23</v>
      </c>
      <c r="T8" s="4" t="s">
        <v>24</v>
      </c>
      <c r="U8" s="4" t="s">
        <v>25</v>
      </c>
      <c r="V8" s="5" t="s">
        <v>26</v>
      </c>
      <c r="W8" s="5" t="s">
        <v>27</v>
      </c>
      <c r="X8" s="5" t="s">
        <v>28</v>
      </c>
      <c r="Y8" s="5" t="s">
        <v>29</v>
      </c>
      <c r="Z8" s="4" t="s">
        <v>30</v>
      </c>
    </row>
    <row r="9" spans="1:26" ht="60" x14ac:dyDescent="0.25">
      <c r="A9" s="6" t="s">
        <v>31</v>
      </c>
      <c r="B9" s="6" t="s">
        <v>32</v>
      </c>
      <c r="C9" s="6" t="s">
        <v>33</v>
      </c>
      <c r="D9" s="7" t="s">
        <v>0</v>
      </c>
      <c r="E9" s="7" t="s">
        <v>0</v>
      </c>
      <c r="F9" s="7" t="s">
        <v>0</v>
      </c>
      <c r="G9" s="7" t="s">
        <v>0</v>
      </c>
      <c r="H9" s="7" t="s">
        <v>0</v>
      </c>
      <c r="I9" s="7" t="s">
        <v>0</v>
      </c>
      <c r="J9" s="7" t="s">
        <v>0</v>
      </c>
      <c r="K9" s="7" t="s">
        <v>0</v>
      </c>
      <c r="L9" s="7" t="s">
        <v>0</v>
      </c>
      <c r="M9" s="7" t="s">
        <v>0</v>
      </c>
      <c r="N9" s="7" t="s">
        <v>0</v>
      </c>
      <c r="O9" s="7" t="s">
        <v>0</v>
      </c>
      <c r="P9" s="7" t="s">
        <v>0</v>
      </c>
      <c r="Q9" s="7" t="s">
        <v>0</v>
      </c>
      <c r="R9" s="7" t="s">
        <v>0</v>
      </c>
      <c r="S9" s="7" t="s">
        <v>0</v>
      </c>
      <c r="T9" s="7" t="s">
        <v>0</v>
      </c>
      <c r="U9" s="7" t="s">
        <v>34</v>
      </c>
      <c r="V9" s="16" t="str">
        <f>HYPERLINK("http://www.aruplab.com/Testing-Information/resources/HotLines/HotLineDocs/Jun2026ICHL/2026.05.25 Jun ICHL Hotline Inactivations.pdf","H")</f>
        <v>H</v>
      </c>
      <c r="W9" s="7" t="s">
        <v>0</v>
      </c>
      <c r="X9" s="7" t="s">
        <v>0</v>
      </c>
      <c r="Y9" s="7" t="s">
        <v>0</v>
      </c>
      <c r="Z9" s="8">
        <v>46174</v>
      </c>
    </row>
    <row r="10" spans="1:26" ht="75" x14ac:dyDescent="0.25">
      <c r="A10" s="6" t="s">
        <v>35</v>
      </c>
      <c r="B10" s="6" t="s">
        <v>36</v>
      </c>
      <c r="C10" s="6" t="s">
        <v>37</v>
      </c>
      <c r="D10" s="7" t="s">
        <v>0</v>
      </c>
      <c r="E10" s="7" t="s">
        <v>0</v>
      </c>
      <c r="F10" s="7" t="s">
        <v>0</v>
      </c>
      <c r="G10" s="7" t="s">
        <v>0</v>
      </c>
      <c r="H10" s="7" t="s">
        <v>0</v>
      </c>
      <c r="I10" s="7" t="s">
        <v>0</v>
      </c>
      <c r="J10" s="7" t="s">
        <v>0</v>
      </c>
      <c r="K10" s="7" t="s">
        <v>0</v>
      </c>
      <c r="L10" s="7" t="s">
        <v>0</v>
      </c>
      <c r="M10" s="7" t="s">
        <v>0</v>
      </c>
      <c r="N10" s="7" t="s">
        <v>0</v>
      </c>
      <c r="O10" s="7" t="s">
        <v>0</v>
      </c>
      <c r="P10" s="7" t="s">
        <v>0</v>
      </c>
      <c r="Q10" s="7" t="s">
        <v>0</v>
      </c>
      <c r="R10" s="7" t="s">
        <v>0</v>
      </c>
      <c r="S10" s="7" t="s">
        <v>0</v>
      </c>
      <c r="T10" s="7" t="s">
        <v>0</v>
      </c>
      <c r="U10" s="7" t="s">
        <v>34</v>
      </c>
      <c r="V10" s="16" t="str">
        <f>HYPERLINK("http://www.aruplab.com/Testing-Information/resources/HotLines/HotLineDocs/Jun2026ICHL/2026.05.25 Jun ICHL Hotline Inactivations.pdf","H")</f>
        <v>H</v>
      </c>
      <c r="W10" s="7" t="s">
        <v>0</v>
      </c>
      <c r="X10" s="7" t="s">
        <v>0</v>
      </c>
      <c r="Y10" s="7" t="s">
        <v>0</v>
      </c>
      <c r="Z10" s="8">
        <v>46174</v>
      </c>
    </row>
    <row r="11" spans="1:26" ht="30" x14ac:dyDescent="0.25">
      <c r="A11" s="6" t="s">
        <v>38</v>
      </c>
      <c r="B11" s="6" t="s">
        <v>39</v>
      </c>
      <c r="C11" s="6" t="s">
        <v>40</v>
      </c>
      <c r="D11" s="7" t="s">
        <v>0</v>
      </c>
      <c r="E11" s="7" t="s">
        <v>0</v>
      </c>
      <c r="F11" s="7" t="s">
        <v>0</v>
      </c>
      <c r="G11" s="7" t="s">
        <v>0</v>
      </c>
      <c r="H11" s="7" t="s">
        <v>0</v>
      </c>
      <c r="I11" s="7" t="s">
        <v>0</v>
      </c>
      <c r="J11" s="7" t="s">
        <v>34</v>
      </c>
      <c r="K11" s="7" t="s">
        <v>0</v>
      </c>
      <c r="L11" s="7" t="s">
        <v>0</v>
      </c>
      <c r="M11" s="7" t="s">
        <v>0</v>
      </c>
      <c r="N11" s="7" t="s">
        <v>0</v>
      </c>
      <c r="O11" s="7" t="s">
        <v>0</v>
      </c>
      <c r="P11" s="7" t="s">
        <v>0</v>
      </c>
      <c r="Q11" s="7" t="s">
        <v>0</v>
      </c>
      <c r="R11" s="7" t="s">
        <v>0</v>
      </c>
      <c r="S11" s="7" t="s">
        <v>0</v>
      </c>
      <c r="T11" s="7" t="s">
        <v>0</v>
      </c>
      <c r="U11" s="7" t="s">
        <v>0</v>
      </c>
      <c r="V11" s="16" t="str">
        <f>HYPERLINK("http://www.aruplab.com/Testing-Information/resources/HotLines/HotLineDocs/Jun2026ICHL/0051394.pdf","H")</f>
        <v>H</v>
      </c>
      <c r="W11" s="7" t="s">
        <v>0</v>
      </c>
      <c r="X11" s="7" t="s">
        <v>0</v>
      </c>
      <c r="Y11" s="7" t="s">
        <v>0</v>
      </c>
      <c r="Z11" s="8">
        <v>46174</v>
      </c>
    </row>
    <row r="12" spans="1:26" ht="45" x14ac:dyDescent="0.25">
      <c r="A12" s="6" t="s">
        <v>41</v>
      </c>
      <c r="B12" s="6" t="s">
        <v>42</v>
      </c>
      <c r="C12" s="6" t="s">
        <v>43</v>
      </c>
      <c r="D12" s="7" t="s">
        <v>0</v>
      </c>
      <c r="E12" s="7" t="s">
        <v>0</v>
      </c>
      <c r="F12" s="7" t="s">
        <v>0</v>
      </c>
      <c r="G12" s="7" t="s">
        <v>0</v>
      </c>
      <c r="H12" s="7" t="s">
        <v>0</v>
      </c>
      <c r="I12" s="7" t="s">
        <v>34</v>
      </c>
      <c r="J12" s="7" t="s">
        <v>0</v>
      </c>
      <c r="K12" s="7" t="s">
        <v>0</v>
      </c>
      <c r="L12" s="7" t="s">
        <v>0</v>
      </c>
      <c r="M12" s="7" t="s">
        <v>0</v>
      </c>
      <c r="N12" s="7" t="s">
        <v>0</v>
      </c>
      <c r="O12" s="7" t="s">
        <v>0</v>
      </c>
      <c r="P12" s="7" t="s">
        <v>0</v>
      </c>
      <c r="Q12" s="7" t="s">
        <v>0</v>
      </c>
      <c r="R12" s="7" t="s">
        <v>0</v>
      </c>
      <c r="S12" s="7" t="s">
        <v>0</v>
      </c>
      <c r="T12" s="7" t="s">
        <v>0</v>
      </c>
      <c r="U12" s="7" t="s">
        <v>0</v>
      </c>
      <c r="V12" s="16" t="str">
        <f>HYPERLINK("http://www.aruplab.com/Testing-Information/resources/HotLines/HotLineDocs/Jun2026ICHL/0060217.pdf","H")</f>
        <v>H</v>
      </c>
      <c r="W12" s="7" t="s">
        <v>0</v>
      </c>
      <c r="X12" s="7" t="s">
        <v>0</v>
      </c>
      <c r="Y12" s="7" t="s">
        <v>0</v>
      </c>
      <c r="Z12" s="8">
        <v>46174</v>
      </c>
    </row>
    <row r="13" spans="1:26" ht="75" x14ac:dyDescent="0.25">
      <c r="A13" s="6" t="s">
        <v>44</v>
      </c>
      <c r="B13" s="6" t="s">
        <v>45</v>
      </c>
      <c r="C13" s="6" t="s">
        <v>46</v>
      </c>
      <c r="D13" s="7" t="s">
        <v>0</v>
      </c>
      <c r="E13" s="7" t="s">
        <v>0</v>
      </c>
      <c r="F13" s="7" t="s">
        <v>0</v>
      </c>
      <c r="G13" s="7" t="s">
        <v>34</v>
      </c>
      <c r="H13" s="7" t="s">
        <v>0</v>
      </c>
      <c r="I13" s="7" t="s">
        <v>34</v>
      </c>
      <c r="J13" s="7" t="s">
        <v>0</v>
      </c>
      <c r="K13" s="7" t="s">
        <v>0</v>
      </c>
      <c r="L13" s="7" t="s">
        <v>0</v>
      </c>
      <c r="M13" s="7" t="s">
        <v>0</v>
      </c>
      <c r="N13" s="7" t="s">
        <v>0</v>
      </c>
      <c r="O13" s="7" t="s">
        <v>0</v>
      </c>
      <c r="P13" s="7" t="s">
        <v>0</v>
      </c>
      <c r="Q13" s="7" t="s">
        <v>0</v>
      </c>
      <c r="R13" s="7" t="s">
        <v>34</v>
      </c>
      <c r="S13" s="7" t="s">
        <v>0</v>
      </c>
      <c r="T13" s="7" t="s">
        <v>0</v>
      </c>
      <c r="U13" s="7" t="s">
        <v>0</v>
      </c>
      <c r="V13" s="16" t="str">
        <f>HYPERLINK("http://www.aruplab.com/Testing-Information/resources/HotLines/HotLineDocs/Jun2026ICHL/0060347.pdf","H")</f>
        <v>H</v>
      </c>
      <c r="W13" s="7" t="s">
        <v>0</v>
      </c>
      <c r="X13" s="7" t="s">
        <v>0</v>
      </c>
      <c r="Y13" s="7" t="s">
        <v>0</v>
      </c>
      <c r="Z13" s="8">
        <v>46174</v>
      </c>
    </row>
    <row r="14" spans="1:26" ht="60" x14ac:dyDescent="0.25">
      <c r="A14" s="6" t="s">
        <v>47</v>
      </c>
      <c r="B14" s="6" t="s">
        <v>48</v>
      </c>
      <c r="C14" s="6" t="s">
        <v>49</v>
      </c>
      <c r="D14" s="7" t="s">
        <v>0</v>
      </c>
      <c r="E14" s="7" t="s">
        <v>0</v>
      </c>
      <c r="F14" s="7" t="s">
        <v>34</v>
      </c>
      <c r="G14" s="7" t="s">
        <v>0</v>
      </c>
      <c r="H14" s="7" t="s">
        <v>0</v>
      </c>
      <c r="I14" s="7" t="s">
        <v>0</v>
      </c>
      <c r="J14" s="7" t="s">
        <v>0</v>
      </c>
      <c r="K14" s="7" t="s">
        <v>0</v>
      </c>
      <c r="L14" s="7" t="s">
        <v>0</v>
      </c>
      <c r="M14" s="7" t="s">
        <v>0</v>
      </c>
      <c r="N14" s="7" t="s">
        <v>0</v>
      </c>
      <c r="O14" s="7" t="s">
        <v>0</v>
      </c>
      <c r="P14" s="7" t="s">
        <v>0</v>
      </c>
      <c r="Q14" s="7" t="s">
        <v>0</v>
      </c>
      <c r="R14" s="7" t="s">
        <v>0</v>
      </c>
      <c r="S14" s="7" t="s">
        <v>0</v>
      </c>
      <c r="T14" s="7" t="s">
        <v>0</v>
      </c>
      <c r="U14" s="7" t="s">
        <v>0</v>
      </c>
      <c r="V14" s="16" t="str">
        <f>HYPERLINK("http://www.aruplab.com/Testing-Information/resources/HotLines/HotLineDocs/Jun2026ICHL/0091586.pdf","H")</f>
        <v>H</v>
      </c>
      <c r="W14" s="7" t="s">
        <v>0</v>
      </c>
      <c r="X14" s="7" t="s">
        <v>0</v>
      </c>
      <c r="Y14" s="7" t="s">
        <v>0</v>
      </c>
      <c r="Z14" s="8">
        <v>46174</v>
      </c>
    </row>
    <row r="15" spans="1:26" ht="45" x14ac:dyDescent="0.25">
      <c r="A15" s="6" t="s">
        <v>50</v>
      </c>
      <c r="B15" s="6" t="s">
        <v>51</v>
      </c>
      <c r="C15" s="6" t="s">
        <v>52</v>
      </c>
      <c r="D15" s="7" t="s">
        <v>0</v>
      </c>
      <c r="E15" s="7" t="s">
        <v>0</v>
      </c>
      <c r="F15" s="7" t="s">
        <v>34</v>
      </c>
      <c r="G15" s="7" t="s">
        <v>0</v>
      </c>
      <c r="H15" s="7" t="s">
        <v>0</v>
      </c>
      <c r="I15" s="7" t="s">
        <v>0</v>
      </c>
      <c r="J15" s="7" t="s">
        <v>0</v>
      </c>
      <c r="K15" s="7" t="s">
        <v>0</v>
      </c>
      <c r="L15" s="7" t="s">
        <v>0</v>
      </c>
      <c r="M15" s="7" t="s">
        <v>0</v>
      </c>
      <c r="N15" s="7" t="s">
        <v>0</v>
      </c>
      <c r="O15" s="7" t="s">
        <v>0</v>
      </c>
      <c r="P15" s="7" t="s">
        <v>0</v>
      </c>
      <c r="Q15" s="7" t="s">
        <v>0</v>
      </c>
      <c r="R15" s="7" t="s">
        <v>34</v>
      </c>
      <c r="S15" s="7" t="s">
        <v>0</v>
      </c>
      <c r="T15" s="7" t="s">
        <v>0</v>
      </c>
      <c r="U15" s="7" t="s">
        <v>0</v>
      </c>
      <c r="V15" s="16" t="str">
        <f>HYPERLINK("http://www.aruplab.com/Testing-Information/resources/HotLines/HotLineDocs/Jun2026ICHL/0096048.pdf","H")</f>
        <v>H</v>
      </c>
      <c r="W15" s="7" t="s">
        <v>0</v>
      </c>
      <c r="X15" s="7" t="s">
        <v>0</v>
      </c>
      <c r="Y15" s="7" t="s">
        <v>0</v>
      </c>
      <c r="Z15" s="8">
        <v>46174</v>
      </c>
    </row>
    <row r="16" spans="1:26" ht="30" x14ac:dyDescent="0.25">
      <c r="A16" s="6" t="s">
        <v>53</v>
      </c>
      <c r="B16" s="6" t="s">
        <v>54</v>
      </c>
      <c r="C16" s="6" t="s">
        <v>55</v>
      </c>
      <c r="D16" s="7" t="s">
        <v>0</v>
      </c>
      <c r="E16" s="7" t="s">
        <v>0</v>
      </c>
      <c r="F16" s="7" t="s">
        <v>34</v>
      </c>
      <c r="G16" s="7" t="s">
        <v>0</v>
      </c>
      <c r="H16" s="7" t="s">
        <v>0</v>
      </c>
      <c r="I16" s="7" t="s">
        <v>0</v>
      </c>
      <c r="J16" s="7" t="s">
        <v>0</v>
      </c>
      <c r="K16" s="7" t="s">
        <v>0</v>
      </c>
      <c r="L16" s="7" t="s">
        <v>0</v>
      </c>
      <c r="M16" s="7" t="s">
        <v>0</v>
      </c>
      <c r="N16" s="7" t="s">
        <v>0</v>
      </c>
      <c r="O16" s="7" t="s">
        <v>0</v>
      </c>
      <c r="P16" s="7" t="s">
        <v>0</v>
      </c>
      <c r="Q16" s="7" t="s">
        <v>0</v>
      </c>
      <c r="R16" s="7" t="s">
        <v>0</v>
      </c>
      <c r="S16" s="7" t="s">
        <v>0</v>
      </c>
      <c r="T16" s="7" t="s">
        <v>0</v>
      </c>
      <c r="U16" s="7" t="s">
        <v>0</v>
      </c>
      <c r="V16" s="16" t="str">
        <f>HYPERLINK("http://www.aruplab.com/Testing-Information/resources/HotLines/HotLineDocs/Jun2026ICHL/0097933.pdf","H")</f>
        <v>H</v>
      </c>
      <c r="W16" s="7" t="s">
        <v>0</v>
      </c>
      <c r="X16" s="7" t="s">
        <v>0</v>
      </c>
      <c r="Y16" s="7" t="s">
        <v>0</v>
      </c>
      <c r="Z16" s="8">
        <v>46174</v>
      </c>
    </row>
    <row r="17" spans="1:26" ht="30" x14ac:dyDescent="0.25">
      <c r="A17" s="6" t="s">
        <v>56</v>
      </c>
      <c r="B17" s="6" t="s">
        <v>57</v>
      </c>
      <c r="C17" s="6" t="s">
        <v>58</v>
      </c>
      <c r="D17" s="7" t="s">
        <v>0</v>
      </c>
      <c r="E17" s="7" t="s">
        <v>0</v>
      </c>
      <c r="F17" s="7" t="s">
        <v>34</v>
      </c>
      <c r="G17" s="7" t="s">
        <v>0</v>
      </c>
      <c r="H17" s="7" t="s">
        <v>0</v>
      </c>
      <c r="I17" s="7" t="s">
        <v>0</v>
      </c>
      <c r="J17" s="7" t="s">
        <v>0</v>
      </c>
      <c r="K17" s="7" t="s">
        <v>0</v>
      </c>
      <c r="L17" s="7" t="s">
        <v>0</v>
      </c>
      <c r="M17" s="7" t="s">
        <v>0</v>
      </c>
      <c r="N17" s="7" t="s">
        <v>0</v>
      </c>
      <c r="O17" s="7" t="s">
        <v>0</v>
      </c>
      <c r="P17" s="7" t="s">
        <v>0</v>
      </c>
      <c r="Q17" s="7" t="s">
        <v>0</v>
      </c>
      <c r="R17" s="7" t="s">
        <v>0</v>
      </c>
      <c r="S17" s="7" t="s">
        <v>0</v>
      </c>
      <c r="T17" s="7" t="s">
        <v>0</v>
      </c>
      <c r="U17" s="7" t="s">
        <v>0</v>
      </c>
      <c r="V17" s="16" t="str">
        <f>HYPERLINK("http://www.aruplab.com/Testing-Information/resources/HotLines/HotLineDocs/Jun2026ICHL/0099134.pdf","H")</f>
        <v>H</v>
      </c>
      <c r="W17" s="7" t="s">
        <v>0</v>
      </c>
      <c r="X17" s="7" t="s">
        <v>0</v>
      </c>
      <c r="Y17" s="7" t="s">
        <v>0</v>
      </c>
      <c r="Z17" s="8">
        <v>46174</v>
      </c>
    </row>
    <row r="18" spans="1:26" ht="30" x14ac:dyDescent="0.25">
      <c r="A18" s="6" t="s">
        <v>59</v>
      </c>
      <c r="B18" s="6" t="s">
        <v>60</v>
      </c>
      <c r="C18" s="6" t="s">
        <v>61</v>
      </c>
      <c r="D18" s="7" t="s">
        <v>0</v>
      </c>
      <c r="E18" s="7" t="s">
        <v>0</v>
      </c>
      <c r="F18" s="7" t="s">
        <v>34</v>
      </c>
      <c r="G18" s="7" t="s">
        <v>0</v>
      </c>
      <c r="H18" s="7" t="s">
        <v>0</v>
      </c>
      <c r="I18" s="7" t="s">
        <v>0</v>
      </c>
      <c r="J18" s="7" t="s">
        <v>0</v>
      </c>
      <c r="K18" s="7" t="s">
        <v>0</v>
      </c>
      <c r="L18" s="7" t="s">
        <v>0</v>
      </c>
      <c r="M18" s="7" t="s">
        <v>0</v>
      </c>
      <c r="N18" s="7" t="s">
        <v>0</v>
      </c>
      <c r="O18" s="7" t="s">
        <v>0</v>
      </c>
      <c r="P18" s="7" t="s">
        <v>0</v>
      </c>
      <c r="Q18" s="7" t="s">
        <v>0</v>
      </c>
      <c r="R18" s="7" t="s">
        <v>0</v>
      </c>
      <c r="S18" s="7" t="s">
        <v>0</v>
      </c>
      <c r="T18" s="7" t="s">
        <v>0</v>
      </c>
      <c r="U18" s="7" t="s">
        <v>0</v>
      </c>
      <c r="V18" s="16" t="str">
        <f>HYPERLINK("http://www.aruplab.com/Testing-Information/resources/HotLines/HotLineDocs/Jun2026ICHL/0099692.pdf","H")</f>
        <v>H</v>
      </c>
      <c r="W18" s="7" t="s">
        <v>0</v>
      </c>
      <c r="X18" s="7" t="s">
        <v>0</v>
      </c>
      <c r="Y18" s="7" t="s">
        <v>0</v>
      </c>
      <c r="Z18" s="8">
        <v>46174</v>
      </c>
    </row>
    <row r="19" spans="1:26" ht="75" x14ac:dyDescent="0.25">
      <c r="A19" s="6" t="s">
        <v>62</v>
      </c>
      <c r="B19" s="6" t="s">
        <v>63</v>
      </c>
      <c r="C19" s="6" t="s">
        <v>64</v>
      </c>
      <c r="D19" s="7" t="s">
        <v>0</v>
      </c>
      <c r="E19" s="7" t="s">
        <v>34</v>
      </c>
      <c r="F19" s="7" t="s">
        <v>34</v>
      </c>
      <c r="G19" s="7" t="s">
        <v>0</v>
      </c>
      <c r="H19" s="7" t="s">
        <v>0</v>
      </c>
      <c r="I19" s="7" t="s">
        <v>0</v>
      </c>
      <c r="J19" s="7" t="s">
        <v>34</v>
      </c>
      <c r="K19" s="7" t="s">
        <v>0</v>
      </c>
      <c r="L19" s="7" t="s">
        <v>0</v>
      </c>
      <c r="M19" s="7" t="s">
        <v>0</v>
      </c>
      <c r="N19" s="7" t="s">
        <v>0</v>
      </c>
      <c r="O19" s="7" t="s">
        <v>0</v>
      </c>
      <c r="P19" s="7" t="s">
        <v>0</v>
      </c>
      <c r="Q19" s="7" t="s">
        <v>0</v>
      </c>
      <c r="R19" s="7" t="s">
        <v>34</v>
      </c>
      <c r="S19" s="7" t="s">
        <v>0</v>
      </c>
      <c r="T19" s="7" t="s">
        <v>0</v>
      </c>
      <c r="U19" s="7" t="s">
        <v>0</v>
      </c>
      <c r="V19" s="16" t="str">
        <f>HYPERLINK("http://www.aruplab.com/Testing-Information/resources/HotLines/HotLineDocs/Jun2026ICHL/2002932.pdf","H")</f>
        <v>H</v>
      </c>
      <c r="W19" s="7" t="s">
        <v>0</v>
      </c>
      <c r="X19" s="7" t="s">
        <v>0</v>
      </c>
      <c r="Y19" s="7" t="s">
        <v>0</v>
      </c>
      <c r="Z19" s="8">
        <v>46174</v>
      </c>
    </row>
    <row r="20" spans="1:26" ht="45" x14ac:dyDescent="0.25">
      <c r="A20" s="6" t="s">
        <v>65</v>
      </c>
      <c r="B20" s="6" t="s">
        <v>66</v>
      </c>
      <c r="C20" s="6" t="s">
        <v>67</v>
      </c>
      <c r="D20" s="7" t="s">
        <v>0</v>
      </c>
      <c r="E20" s="7" t="s">
        <v>0</v>
      </c>
      <c r="F20" s="7" t="s">
        <v>34</v>
      </c>
      <c r="G20" s="7" t="s">
        <v>0</v>
      </c>
      <c r="H20" s="7" t="s">
        <v>0</v>
      </c>
      <c r="I20" s="7" t="s">
        <v>0</v>
      </c>
      <c r="J20" s="7" t="s">
        <v>0</v>
      </c>
      <c r="K20" s="7" t="s">
        <v>0</v>
      </c>
      <c r="L20" s="7" t="s">
        <v>0</v>
      </c>
      <c r="M20" s="7" t="s">
        <v>0</v>
      </c>
      <c r="N20" s="7" t="s">
        <v>0</v>
      </c>
      <c r="O20" s="7" t="s">
        <v>0</v>
      </c>
      <c r="P20" s="7" t="s">
        <v>0</v>
      </c>
      <c r="Q20" s="7" t="s">
        <v>0</v>
      </c>
      <c r="R20" s="7" t="s">
        <v>34</v>
      </c>
      <c r="S20" s="7" t="s">
        <v>0</v>
      </c>
      <c r="T20" s="7" t="s">
        <v>0</v>
      </c>
      <c r="U20" s="7" t="s">
        <v>0</v>
      </c>
      <c r="V20" s="16" t="str">
        <f>HYPERLINK("http://www.aruplab.com/Testing-Information/resources/HotLines/HotLineDocs/Jun2026ICHL/2005273.pdf","H")</f>
        <v>H</v>
      </c>
      <c r="W20" s="7" t="s">
        <v>0</v>
      </c>
      <c r="X20" s="7" t="s">
        <v>0</v>
      </c>
      <c r="Y20" s="7" t="s">
        <v>0</v>
      </c>
      <c r="Z20" s="8">
        <v>46174</v>
      </c>
    </row>
    <row r="21" spans="1:26" ht="30" x14ac:dyDescent="0.25">
      <c r="A21" s="6" t="s">
        <v>68</v>
      </c>
      <c r="B21" s="6" t="s">
        <v>69</v>
      </c>
      <c r="C21" s="6" t="s">
        <v>70</v>
      </c>
      <c r="D21" s="7" t="s">
        <v>0</v>
      </c>
      <c r="E21" s="7" t="s">
        <v>0</v>
      </c>
      <c r="F21" s="7" t="s">
        <v>34</v>
      </c>
      <c r="G21" s="7" t="s">
        <v>0</v>
      </c>
      <c r="H21" s="7" t="s">
        <v>0</v>
      </c>
      <c r="I21" s="7" t="s">
        <v>0</v>
      </c>
      <c r="J21" s="7" t="s">
        <v>0</v>
      </c>
      <c r="K21" s="7" t="s">
        <v>0</v>
      </c>
      <c r="L21" s="7" t="s">
        <v>0</v>
      </c>
      <c r="M21" s="7" t="s">
        <v>0</v>
      </c>
      <c r="N21" s="7" t="s">
        <v>0</v>
      </c>
      <c r="O21" s="7" t="s">
        <v>0</v>
      </c>
      <c r="P21" s="7" t="s">
        <v>0</v>
      </c>
      <c r="Q21" s="7" t="s">
        <v>0</v>
      </c>
      <c r="R21" s="7" t="s">
        <v>0</v>
      </c>
      <c r="S21" s="7" t="s">
        <v>0</v>
      </c>
      <c r="T21" s="7" t="s">
        <v>0</v>
      </c>
      <c r="U21" s="7" t="s">
        <v>0</v>
      </c>
      <c r="V21" s="16" t="str">
        <f>HYPERLINK("http://www.aruplab.com/Testing-Information/resources/HotLines/HotLineDocs/Jun2026ICHL/2007773.pdf","H")</f>
        <v>H</v>
      </c>
      <c r="W21" s="7" t="s">
        <v>0</v>
      </c>
      <c r="X21" s="7" t="s">
        <v>0</v>
      </c>
      <c r="Y21" s="7" t="s">
        <v>0</v>
      </c>
      <c r="Z21" s="8">
        <v>46174</v>
      </c>
    </row>
    <row r="22" spans="1:26" ht="30" x14ac:dyDescent="0.25">
      <c r="A22" s="6" t="s">
        <v>71</v>
      </c>
      <c r="B22" s="6" t="s">
        <v>72</v>
      </c>
      <c r="C22" s="6" t="s">
        <v>73</v>
      </c>
      <c r="D22" s="7" t="s">
        <v>0</v>
      </c>
      <c r="E22" s="7" t="s">
        <v>0</v>
      </c>
      <c r="F22" s="7" t="s">
        <v>34</v>
      </c>
      <c r="G22" s="7" t="s">
        <v>0</v>
      </c>
      <c r="H22" s="7" t="s">
        <v>0</v>
      </c>
      <c r="I22" s="7" t="s">
        <v>0</v>
      </c>
      <c r="J22" s="7" t="s">
        <v>0</v>
      </c>
      <c r="K22" s="7" t="s">
        <v>0</v>
      </c>
      <c r="L22" s="7" t="s">
        <v>0</v>
      </c>
      <c r="M22" s="7" t="s">
        <v>0</v>
      </c>
      <c r="N22" s="7" t="s">
        <v>0</v>
      </c>
      <c r="O22" s="7" t="s">
        <v>0</v>
      </c>
      <c r="P22" s="7" t="s">
        <v>0</v>
      </c>
      <c r="Q22" s="7" t="s">
        <v>0</v>
      </c>
      <c r="R22" s="7" t="s">
        <v>0</v>
      </c>
      <c r="S22" s="7" t="s">
        <v>0</v>
      </c>
      <c r="T22" s="7" t="s">
        <v>0</v>
      </c>
      <c r="U22" s="7" t="s">
        <v>0</v>
      </c>
      <c r="V22" s="16" t="str">
        <f>HYPERLINK("http://www.aruplab.com/Testing-Information/resources/HotLines/HotLineDocs/Jun2026ICHL/2007775.pdf","H")</f>
        <v>H</v>
      </c>
      <c r="W22" s="7" t="s">
        <v>0</v>
      </c>
      <c r="X22" s="7" t="s">
        <v>0</v>
      </c>
      <c r="Y22" s="7" t="s">
        <v>0</v>
      </c>
      <c r="Z22" s="8">
        <v>46174</v>
      </c>
    </row>
    <row r="23" spans="1:26" ht="30" x14ac:dyDescent="0.25">
      <c r="A23" s="6" t="s">
        <v>74</v>
      </c>
      <c r="B23" s="6" t="s">
        <v>75</v>
      </c>
      <c r="C23" s="6" t="s">
        <v>76</v>
      </c>
      <c r="D23" s="7" t="s">
        <v>0</v>
      </c>
      <c r="E23" s="7" t="s">
        <v>0</v>
      </c>
      <c r="F23" s="7" t="s">
        <v>34</v>
      </c>
      <c r="G23" s="7" t="s">
        <v>0</v>
      </c>
      <c r="H23" s="7" t="s">
        <v>0</v>
      </c>
      <c r="I23" s="7" t="s">
        <v>0</v>
      </c>
      <c r="J23" s="7" t="s">
        <v>0</v>
      </c>
      <c r="K23" s="7" t="s">
        <v>0</v>
      </c>
      <c r="L23" s="7" t="s">
        <v>0</v>
      </c>
      <c r="M23" s="7" t="s">
        <v>0</v>
      </c>
      <c r="N23" s="7" t="s">
        <v>0</v>
      </c>
      <c r="O23" s="7" t="s">
        <v>0</v>
      </c>
      <c r="P23" s="7" t="s">
        <v>0</v>
      </c>
      <c r="Q23" s="7" t="s">
        <v>0</v>
      </c>
      <c r="R23" s="7" t="s">
        <v>0</v>
      </c>
      <c r="S23" s="7" t="s">
        <v>0</v>
      </c>
      <c r="T23" s="7" t="s">
        <v>0</v>
      </c>
      <c r="U23" s="7" t="s">
        <v>0</v>
      </c>
      <c r="V23" s="16" t="str">
        <f>HYPERLINK("http://www.aruplab.com/Testing-Information/resources/HotLines/HotLineDocs/Jun2026ICHL/2007876.pdf","H")</f>
        <v>H</v>
      </c>
      <c r="W23" s="7" t="s">
        <v>0</v>
      </c>
      <c r="X23" s="7" t="s">
        <v>0</v>
      </c>
      <c r="Y23" s="7" t="s">
        <v>0</v>
      </c>
      <c r="Z23" s="8">
        <v>46174</v>
      </c>
    </row>
    <row r="24" spans="1:26" ht="30" x14ac:dyDescent="0.25">
      <c r="A24" s="6" t="s">
        <v>77</v>
      </c>
      <c r="B24" s="6" t="s">
        <v>78</v>
      </c>
      <c r="C24" s="6" t="s">
        <v>79</v>
      </c>
      <c r="D24" s="7" t="s">
        <v>0</v>
      </c>
      <c r="E24" s="7" t="s">
        <v>0</v>
      </c>
      <c r="F24" s="7" t="s">
        <v>34</v>
      </c>
      <c r="G24" s="7" t="s">
        <v>0</v>
      </c>
      <c r="H24" s="7" t="s">
        <v>0</v>
      </c>
      <c r="I24" s="7" t="s">
        <v>0</v>
      </c>
      <c r="J24" s="7" t="s">
        <v>0</v>
      </c>
      <c r="K24" s="7" t="s">
        <v>0</v>
      </c>
      <c r="L24" s="7" t="s">
        <v>0</v>
      </c>
      <c r="M24" s="7" t="s">
        <v>0</v>
      </c>
      <c r="N24" s="7" t="s">
        <v>0</v>
      </c>
      <c r="O24" s="7" t="s">
        <v>0</v>
      </c>
      <c r="P24" s="7" t="s">
        <v>0</v>
      </c>
      <c r="Q24" s="7" t="s">
        <v>0</v>
      </c>
      <c r="R24" s="7" t="s">
        <v>0</v>
      </c>
      <c r="S24" s="7" t="s">
        <v>0</v>
      </c>
      <c r="T24" s="7" t="s">
        <v>0</v>
      </c>
      <c r="U24" s="7" t="s">
        <v>0</v>
      </c>
      <c r="V24" s="16" t="str">
        <f>HYPERLINK("http://www.aruplab.com/Testing-Information/resources/HotLines/HotLineDocs/Jun2026ICHL/2008599.pdf","H")</f>
        <v>H</v>
      </c>
      <c r="W24" s="7" t="s">
        <v>0</v>
      </c>
      <c r="X24" s="7" t="s">
        <v>0</v>
      </c>
      <c r="Y24" s="7" t="s">
        <v>0</v>
      </c>
      <c r="Z24" s="8">
        <v>46174</v>
      </c>
    </row>
    <row r="25" spans="1:26" ht="30" x14ac:dyDescent="0.25">
      <c r="A25" s="6" t="s">
        <v>80</v>
      </c>
      <c r="B25" s="6" t="s">
        <v>81</v>
      </c>
      <c r="C25" s="6" t="s">
        <v>82</v>
      </c>
      <c r="D25" s="7" t="s">
        <v>0</v>
      </c>
      <c r="E25" s="7" t="s">
        <v>0</v>
      </c>
      <c r="F25" s="7" t="s">
        <v>34</v>
      </c>
      <c r="G25" s="7" t="s">
        <v>0</v>
      </c>
      <c r="H25" s="7" t="s">
        <v>0</v>
      </c>
      <c r="I25" s="7" t="s">
        <v>0</v>
      </c>
      <c r="J25" s="7" t="s">
        <v>0</v>
      </c>
      <c r="K25" s="7" t="s">
        <v>0</v>
      </c>
      <c r="L25" s="7" t="s">
        <v>0</v>
      </c>
      <c r="M25" s="7" t="s">
        <v>0</v>
      </c>
      <c r="N25" s="7" t="s">
        <v>0</v>
      </c>
      <c r="O25" s="7" t="s">
        <v>0</v>
      </c>
      <c r="P25" s="7" t="s">
        <v>0</v>
      </c>
      <c r="Q25" s="7" t="s">
        <v>0</v>
      </c>
      <c r="R25" s="7" t="s">
        <v>0</v>
      </c>
      <c r="S25" s="7" t="s">
        <v>0</v>
      </c>
      <c r="T25" s="7" t="s">
        <v>0</v>
      </c>
      <c r="U25" s="7" t="s">
        <v>0</v>
      </c>
      <c r="V25" s="16" t="str">
        <f>HYPERLINK("http://www.aruplab.com/Testing-Information/resources/HotLines/HotLineDocs/Jun2026ICHL/2010720.pdf","H")</f>
        <v>H</v>
      </c>
      <c r="W25" s="7" t="s">
        <v>0</v>
      </c>
      <c r="X25" s="7" t="s">
        <v>0</v>
      </c>
      <c r="Y25" s="7" t="s">
        <v>0</v>
      </c>
      <c r="Z25" s="8">
        <v>46174</v>
      </c>
    </row>
    <row r="26" spans="1:26" ht="60" x14ac:dyDescent="0.25">
      <c r="A26" s="6" t="s">
        <v>83</v>
      </c>
      <c r="B26" s="6" t="s">
        <v>84</v>
      </c>
      <c r="C26" s="6" t="s">
        <v>85</v>
      </c>
      <c r="D26" s="7" t="s">
        <v>0</v>
      </c>
      <c r="E26" s="7" t="s">
        <v>0</v>
      </c>
      <c r="F26" s="7" t="s">
        <v>34</v>
      </c>
      <c r="G26" s="7" t="s">
        <v>0</v>
      </c>
      <c r="H26" s="7" t="s">
        <v>0</v>
      </c>
      <c r="I26" s="7" t="s">
        <v>0</v>
      </c>
      <c r="J26" s="7" t="s">
        <v>0</v>
      </c>
      <c r="K26" s="7" t="s">
        <v>0</v>
      </c>
      <c r="L26" s="7" t="s">
        <v>0</v>
      </c>
      <c r="M26" s="7" t="s">
        <v>0</v>
      </c>
      <c r="N26" s="7" t="s">
        <v>0</v>
      </c>
      <c r="O26" s="7" t="s">
        <v>0</v>
      </c>
      <c r="P26" s="7" t="s">
        <v>0</v>
      </c>
      <c r="Q26" s="7" t="s">
        <v>0</v>
      </c>
      <c r="R26" s="7" t="s">
        <v>0</v>
      </c>
      <c r="S26" s="7" t="s">
        <v>0</v>
      </c>
      <c r="T26" s="7" t="s">
        <v>0</v>
      </c>
      <c r="U26" s="7" t="s">
        <v>0</v>
      </c>
      <c r="V26" s="16" t="str">
        <f>HYPERLINK("http://www.aruplab.com/Testing-Information/resources/HotLines/HotLineDocs/Jun2026ICHL/2010726.pdf","H")</f>
        <v>H</v>
      </c>
      <c r="W26" s="7" t="s">
        <v>0</v>
      </c>
      <c r="X26" s="7" t="s">
        <v>0</v>
      </c>
      <c r="Y26" s="7" t="s">
        <v>0</v>
      </c>
      <c r="Z26" s="8">
        <v>46174</v>
      </c>
    </row>
    <row r="27" spans="1:26" ht="60" x14ac:dyDescent="0.25">
      <c r="A27" s="6" t="s">
        <v>86</v>
      </c>
      <c r="B27" s="6" t="s">
        <v>87</v>
      </c>
      <c r="C27" s="6" t="s">
        <v>88</v>
      </c>
      <c r="D27" s="7" t="s">
        <v>0</v>
      </c>
      <c r="E27" s="7" t="s">
        <v>0</v>
      </c>
      <c r="F27" s="7" t="s">
        <v>34</v>
      </c>
      <c r="G27" s="7" t="s">
        <v>0</v>
      </c>
      <c r="H27" s="7" t="s">
        <v>0</v>
      </c>
      <c r="I27" s="7" t="s">
        <v>0</v>
      </c>
      <c r="J27" s="7" t="s">
        <v>0</v>
      </c>
      <c r="K27" s="7" t="s">
        <v>0</v>
      </c>
      <c r="L27" s="7" t="s">
        <v>0</v>
      </c>
      <c r="M27" s="7" t="s">
        <v>0</v>
      </c>
      <c r="N27" s="7" t="s">
        <v>0</v>
      </c>
      <c r="O27" s="7" t="s">
        <v>0</v>
      </c>
      <c r="P27" s="7" t="s">
        <v>0</v>
      </c>
      <c r="Q27" s="7" t="s">
        <v>0</v>
      </c>
      <c r="R27" s="7" t="s">
        <v>0</v>
      </c>
      <c r="S27" s="7" t="s">
        <v>0</v>
      </c>
      <c r="T27" s="7" t="s">
        <v>0</v>
      </c>
      <c r="U27" s="7" t="s">
        <v>0</v>
      </c>
      <c r="V27" s="16" t="str">
        <f>HYPERLINK("http://www.aruplab.com/Testing-Information/resources/HotLines/HotLineDocs/Jun2026ICHL/2010728.pdf","H")</f>
        <v>H</v>
      </c>
      <c r="W27" s="7" t="s">
        <v>0</v>
      </c>
      <c r="X27" s="7" t="s">
        <v>0</v>
      </c>
      <c r="Y27" s="7" t="s">
        <v>0</v>
      </c>
      <c r="Z27" s="8">
        <v>46174</v>
      </c>
    </row>
    <row r="28" spans="1:26" ht="30" x14ac:dyDescent="0.25">
      <c r="A28" s="6" t="s">
        <v>89</v>
      </c>
      <c r="B28" s="6" t="s">
        <v>90</v>
      </c>
      <c r="C28" s="6" t="s">
        <v>91</v>
      </c>
      <c r="D28" s="7" t="s">
        <v>0</v>
      </c>
      <c r="E28" s="7" t="s">
        <v>0</v>
      </c>
      <c r="F28" s="7" t="s">
        <v>34</v>
      </c>
      <c r="G28" s="7" t="s">
        <v>0</v>
      </c>
      <c r="H28" s="7" t="s">
        <v>0</v>
      </c>
      <c r="I28" s="7" t="s">
        <v>0</v>
      </c>
      <c r="J28" s="7" t="s">
        <v>0</v>
      </c>
      <c r="K28" s="7" t="s">
        <v>0</v>
      </c>
      <c r="L28" s="7" t="s">
        <v>0</v>
      </c>
      <c r="M28" s="7" t="s">
        <v>0</v>
      </c>
      <c r="N28" s="7" t="s">
        <v>0</v>
      </c>
      <c r="O28" s="7" t="s">
        <v>0</v>
      </c>
      <c r="P28" s="7" t="s">
        <v>0</v>
      </c>
      <c r="Q28" s="7" t="s">
        <v>0</v>
      </c>
      <c r="R28" s="7" t="s">
        <v>0</v>
      </c>
      <c r="S28" s="7" t="s">
        <v>0</v>
      </c>
      <c r="T28" s="7" t="s">
        <v>0</v>
      </c>
      <c r="U28" s="7" t="s">
        <v>0</v>
      </c>
      <c r="V28" s="16" t="str">
        <f>HYPERLINK("http://www.aruplab.com/Testing-Information/resources/HotLines/HotLineDocs/Jun2026ICHL/2010732.pdf","H")</f>
        <v>H</v>
      </c>
      <c r="W28" s="7" t="s">
        <v>0</v>
      </c>
      <c r="X28" s="7" t="s">
        <v>0</v>
      </c>
      <c r="Y28" s="7" t="s">
        <v>0</v>
      </c>
      <c r="Z28" s="8">
        <v>46174</v>
      </c>
    </row>
    <row r="29" spans="1:26" ht="30" x14ac:dyDescent="0.25">
      <c r="A29" s="6" t="s">
        <v>92</v>
      </c>
      <c r="B29" s="6" t="s">
        <v>93</v>
      </c>
      <c r="C29" s="6" t="s">
        <v>94</v>
      </c>
      <c r="D29" s="7" t="s">
        <v>0</v>
      </c>
      <c r="E29" s="7" t="s">
        <v>0</v>
      </c>
      <c r="F29" s="7" t="s">
        <v>34</v>
      </c>
      <c r="G29" s="7" t="s">
        <v>0</v>
      </c>
      <c r="H29" s="7" t="s">
        <v>0</v>
      </c>
      <c r="I29" s="7" t="s">
        <v>0</v>
      </c>
      <c r="J29" s="7" t="s">
        <v>0</v>
      </c>
      <c r="K29" s="7" t="s">
        <v>0</v>
      </c>
      <c r="L29" s="7" t="s">
        <v>0</v>
      </c>
      <c r="M29" s="7" t="s">
        <v>0</v>
      </c>
      <c r="N29" s="7" t="s">
        <v>0</v>
      </c>
      <c r="O29" s="7" t="s">
        <v>0</v>
      </c>
      <c r="P29" s="7" t="s">
        <v>0</v>
      </c>
      <c r="Q29" s="7" t="s">
        <v>0</v>
      </c>
      <c r="R29" s="7" t="s">
        <v>0</v>
      </c>
      <c r="S29" s="7" t="s">
        <v>0</v>
      </c>
      <c r="T29" s="7" t="s">
        <v>0</v>
      </c>
      <c r="U29" s="7" t="s">
        <v>0</v>
      </c>
      <c r="V29" s="16" t="str">
        <f>HYPERLINK("http://www.aruplab.com/Testing-Information/resources/HotLines/HotLineDocs/Jun2026ICHL/2010734.pdf","H")</f>
        <v>H</v>
      </c>
      <c r="W29" s="7" t="s">
        <v>0</v>
      </c>
      <c r="X29" s="7" t="s">
        <v>0</v>
      </c>
      <c r="Y29" s="7" t="s">
        <v>0</v>
      </c>
      <c r="Z29" s="8">
        <v>46174</v>
      </c>
    </row>
    <row r="30" spans="1:26" ht="45" x14ac:dyDescent="0.25">
      <c r="A30" s="6" t="s">
        <v>95</v>
      </c>
      <c r="B30" s="6" t="s">
        <v>96</v>
      </c>
      <c r="C30" s="6" t="s">
        <v>97</v>
      </c>
      <c r="D30" s="7" t="s">
        <v>0</v>
      </c>
      <c r="E30" s="7" t="s">
        <v>0</v>
      </c>
      <c r="F30" s="7" t="s">
        <v>34</v>
      </c>
      <c r="G30" s="7" t="s">
        <v>0</v>
      </c>
      <c r="H30" s="7" t="s">
        <v>0</v>
      </c>
      <c r="I30" s="7" t="s">
        <v>0</v>
      </c>
      <c r="J30" s="7" t="s">
        <v>0</v>
      </c>
      <c r="K30" s="7" t="s">
        <v>0</v>
      </c>
      <c r="L30" s="7" t="s">
        <v>0</v>
      </c>
      <c r="M30" s="7" t="s">
        <v>0</v>
      </c>
      <c r="N30" s="7" t="s">
        <v>0</v>
      </c>
      <c r="O30" s="7" t="s">
        <v>0</v>
      </c>
      <c r="P30" s="7" t="s">
        <v>0</v>
      </c>
      <c r="Q30" s="7" t="s">
        <v>0</v>
      </c>
      <c r="R30" s="7" t="s">
        <v>0</v>
      </c>
      <c r="S30" s="7" t="s">
        <v>0</v>
      </c>
      <c r="T30" s="7" t="s">
        <v>0</v>
      </c>
      <c r="U30" s="7" t="s">
        <v>0</v>
      </c>
      <c r="V30" s="16" t="str">
        <f>HYPERLINK("http://www.aruplab.com/Testing-Information/resources/HotLines/HotLineDocs/Jun2026ICHL/2011056.pdf","H")</f>
        <v>H</v>
      </c>
      <c r="W30" s="7" t="s">
        <v>0</v>
      </c>
      <c r="X30" s="7" t="s">
        <v>0</v>
      </c>
      <c r="Y30" s="7" t="s">
        <v>0</v>
      </c>
      <c r="Z30" s="8">
        <v>46174</v>
      </c>
    </row>
    <row r="31" spans="1:26" ht="45" x14ac:dyDescent="0.25">
      <c r="A31" s="6" t="s">
        <v>98</v>
      </c>
      <c r="B31" s="6" t="s">
        <v>99</v>
      </c>
      <c r="C31" s="6" t="s">
        <v>100</v>
      </c>
      <c r="D31" s="7" t="s">
        <v>0</v>
      </c>
      <c r="E31" s="7" t="s">
        <v>0</v>
      </c>
      <c r="F31" s="7" t="s">
        <v>34</v>
      </c>
      <c r="G31" s="7" t="s">
        <v>0</v>
      </c>
      <c r="H31" s="7" t="s">
        <v>0</v>
      </c>
      <c r="I31" s="7" t="s">
        <v>0</v>
      </c>
      <c r="J31" s="7" t="s">
        <v>0</v>
      </c>
      <c r="K31" s="7" t="s">
        <v>0</v>
      </c>
      <c r="L31" s="7" t="s">
        <v>0</v>
      </c>
      <c r="M31" s="7" t="s">
        <v>0</v>
      </c>
      <c r="N31" s="7" t="s">
        <v>0</v>
      </c>
      <c r="O31" s="7" t="s">
        <v>0</v>
      </c>
      <c r="P31" s="7" t="s">
        <v>0</v>
      </c>
      <c r="Q31" s="7" t="s">
        <v>0</v>
      </c>
      <c r="R31" s="7" t="s">
        <v>0</v>
      </c>
      <c r="S31" s="7" t="s">
        <v>0</v>
      </c>
      <c r="T31" s="7" t="s">
        <v>0</v>
      </c>
      <c r="U31" s="7" t="s">
        <v>0</v>
      </c>
      <c r="V31" s="16" t="str">
        <f>HYPERLINK("http://www.aruplab.com/Testing-Information/resources/HotLines/HotLineDocs/Jun2026ICHL/2014003.pdf","H")</f>
        <v>H</v>
      </c>
      <c r="W31" s="7" t="s">
        <v>0</v>
      </c>
      <c r="X31" s="7" t="s">
        <v>0</v>
      </c>
      <c r="Y31" s="7" t="s">
        <v>0</v>
      </c>
      <c r="Z31" s="8">
        <v>46174</v>
      </c>
    </row>
    <row r="32" spans="1:26" ht="45" x14ac:dyDescent="0.25">
      <c r="A32" s="6" t="s">
        <v>101</v>
      </c>
      <c r="B32" s="6" t="s">
        <v>102</v>
      </c>
      <c r="C32" s="6" t="s">
        <v>103</v>
      </c>
      <c r="D32" s="7" t="s">
        <v>0</v>
      </c>
      <c r="E32" s="7" t="s">
        <v>0</v>
      </c>
      <c r="F32" s="7" t="s">
        <v>34</v>
      </c>
      <c r="G32" s="7" t="s">
        <v>0</v>
      </c>
      <c r="H32" s="7" t="s">
        <v>0</v>
      </c>
      <c r="I32" s="7" t="s">
        <v>0</v>
      </c>
      <c r="J32" s="7" t="s">
        <v>0</v>
      </c>
      <c r="K32" s="7" t="s">
        <v>0</v>
      </c>
      <c r="L32" s="7" t="s">
        <v>0</v>
      </c>
      <c r="M32" s="7" t="s">
        <v>0</v>
      </c>
      <c r="N32" s="7" t="s">
        <v>0</v>
      </c>
      <c r="O32" s="7" t="s">
        <v>0</v>
      </c>
      <c r="P32" s="7" t="s">
        <v>0</v>
      </c>
      <c r="Q32" s="7" t="s">
        <v>0</v>
      </c>
      <c r="R32" s="7" t="s">
        <v>0</v>
      </c>
      <c r="S32" s="7" t="s">
        <v>0</v>
      </c>
      <c r="T32" s="7" t="s">
        <v>0</v>
      </c>
      <c r="U32" s="7" t="s">
        <v>0</v>
      </c>
      <c r="V32" s="16" t="str">
        <f>HYPERLINK("http://www.aruplab.com/Testing-Information/resources/HotLines/HotLineDocs/Jun2026ICHL/2014005.pdf","H")</f>
        <v>H</v>
      </c>
      <c r="W32" s="7" t="s">
        <v>0</v>
      </c>
      <c r="X32" s="7" t="s">
        <v>0</v>
      </c>
      <c r="Y32" s="7" t="s">
        <v>0</v>
      </c>
      <c r="Z32" s="8">
        <v>46174</v>
      </c>
    </row>
    <row r="33" spans="1:26" ht="105" x14ac:dyDescent="0.25">
      <c r="A33" s="6" t="s">
        <v>104</v>
      </c>
      <c r="B33" s="6" t="s">
        <v>105</v>
      </c>
      <c r="C33" s="6" t="s">
        <v>106</v>
      </c>
      <c r="D33" s="7" t="s">
        <v>0</v>
      </c>
      <c r="E33" s="7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7" t="s">
        <v>0</v>
      </c>
      <c r="L33" s="7" t="s">
        <v>0</v>
      </c>
      <c r="M33" s="7" t="s">
        <v>0</v>
      </c>
      <c r="N33" s="7" t="s">
        <v>0</v>
      </c>
      <c r="O33" s="7" t="s">
        <v>0</v>
      </c>
      <c r="P33" s="7" t="s">
        <v>0</v>
      </c>
      <c r="Q33" s="7" t="s">
        <v>0</v>
      </c>
      <c r="R33" s="7" t="s">
        <v>0</v>
      </c>
      <c r="S33" s="7" t="s">
        <v>0</v>
      </c>
      <c r="T33" s="7" t="s">
        <v>0</v>
      </c>
      <c r="U33" s="7" t="s">
        <v>34</v>
      </c>
      <c r="V33" s="16" t="str">
        <f>HYPERLINK("http://www.aruplab.com/Testing-Information/resources/HotLines/HotLineDocs/Jun2026ICHL/2026.05.25 Jun ICHL Hotline Inactivations.pdf","H")</f>
        <v>H</v>
      </c>
      <c r="W33" s="7" t="s">
        <v>0</v>
      </c>
      <c r="X33" s="7" t="s">
        <v>0</v>
      </c>
      <c r="Y33" s="7" t="s">
        <v>0</v>
      </c>
      <c r="Z33" s="8">
        <v>46174</v>
      </c>
    </row>
    <row r="34" spans="1:26" ht="105" x14ac:dyDescent="0.25">
      <c r="A34" s="6" t="s">
        <v>107</v>
      </c>
      <c r="B34" s="6" t="s">
        <v>108</v>
      </c>
      <c r="C34" s="6" t="s">
        <v>109</v>
      </c>
      <c r="D34" s="7" t="s">
        <v>0</v>
      </c>
      <c r="E34" s="7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7" t="s">
        <v>0</v>
      </c>
      <c r="L34" s="7" t="s">
        <v>0</v>
      </c>
      <c r="M34" s="7" t="s">
        <v>0</v>
      </c>
      <c r="N34" s="7" t="s">
        <v>0</v>
      </c>
      <c r="O34" s="7" t="s">
        <v>0</v>
      </c>
      <c r="P34" s="7" t="s">
        <v>0</v>
      </c>
      <c r="Q34" s="7" t="s">
        <v>0</v>
      </c>
      <c r="R34" s="7" t="s">
        <v>0</v>
      </c>
      <c r="S34" s="7" t="s">
        <v>0</v>
      </c>
      <c r="T34" s="7" t="s">
        <v>0</v>
      </c>
      <c r="U34" s="7" t="s">
        <v>34</v>
      </c>
      <c r="V34" s="16" t="str">
        <f>HYPERLINK("http://www.aruplab.com/Testing-Information/resources/HotLines/HotLineDocs/Jun2026ICHL/2026.05.25 Jun ICHL Hotline Inactivations.pdf","H")</f>
        <v>H</v>
      </c>
      <c r="W34" s="7" t="s">
        <v>0</v>
      </c>
      <c r="X34" s="7" t="s">
        <v>0</v>
      </c>
      <c r="Y34" s="7" t="s">
        <v>0</v>
      </c>
      <c r="Z34" s="8">
        <v>46174</v>
      </c>
    </row>
    <row r="35" spans="1:26" ht="30" x14ac:dyDescent="0.25">
      <c r="A35" s="6" t="s">
        <v>110</v>
      </c>
      <c r="B35" s="6" t="s">
        <v>111</v>
      </c>
      <c r="C35" s="6" t="s">
        <v>112</v>
      </c>
      <c r="D35" s="7" t="s">
        <v>0</v>
      </c>
      <c r="E35" s="7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7" t="s">
        <v>0</v>
      </c>
      <c r="L35" s="7" t="s">
        <v>0</v>
      </c>
      <c r="M35" s="7" t="s">
        <v>0</v>
      </c>
      <c r="N35" s="7" t="s">
        <v>0</v>
      </c>
      <c r="O35" s="7" t="s">
        <v>0</v>
      </c>
      <c r="P35" s="7" t="s">
        <v>0</v>
      </c>
      <c r="Q35" s="7" t="s">
        <v>0</v>
      </c>
      <c r="R35" s="7" t="s">
        <v>0</v>
      </c>
      <c r="S35" s="7" t="s">
        <v>0</v>
      </c>
      <c r="T35" s="7" t="s">
        <v>34</v>
      </c>
      <c r="U35" s="7" t="s">
        <v>0</v>
      </c>
      <c r="V35" s="16" t="str">
        <f>HYPERLINK("http://www.aruplab.com/Testing-Information/resources/HotLines/HotLineDocs/Jun2026ICHL/2026.05.25 Jun ICHL Hotline Inactivations.pdf","H")</f>
        <v>H</v>
      </c>
      <c r="W35" s="7" t="s">
        <v>0</v>
      </c>
      <c r="X35" s="7" t="s">
        <v>0</v>
      </c>
      <c r="Y35" s="7" t="s">
        <v>0</v>
      </c>
      <c r="Z35" s="8">
        <v>46174</v>
      </c>
    </row>
    <row r="36" spans="1:26" ht="30" x14ac:dyDescent="0.25">
      <c r="A36" s="6" t="s">
        <v>113</v>
      </c>
      <c r="B36" s="6" t="s">
        <v>114</v>
      </c>
      <c r="C36" s="6" t="s">
        <v>115</v>
      </c>
      <c r="D36" s="7" t="s">
        <v>0</v>
      </c>
      <c r="E36" s="7" t="s">
        <v>0</v>
      </c>
      <c r="F36" s="7" t="s">
        <v>34</v>
      </c>
      <c r="G36" s="7" t="s">
        <v>0</v>
      </c>
      <c r="H36" s="7" t="s">
        <v>0</v>
      </c>
      <c r="I36" s="7" t="s">
        <v>0</v>
      </c>
      <c r="J36" s="7" t="s">
        <v>0</v>
      </c>
      <c r="K36" s="7" t="s">
        <v>0</v>
      </c>
      <c r="L36" s="7" t="s">
        <v>0</v>
      </c>
      <c r="M36" s="7" t="s">
        <v>0</v>
      </c>
      <c r="N36" s="7" t="s">
        <v>0</v>
      </c>
      <c r="O36" s="7" t="s">
        <v>0</v>
      </c>
      <c r="P36" s="7" t="s">
        <v>0</v>
      </c>
      <c r="Q36" s="7" t="s">
        <v>0</v>
      </c>
      <c r="R36" s="7" t="s">
        <v>0</v>
      </c>
      <c r="S36" s="7" t="s">
        <v>0</v>
      </c>
      <c r="T36" s="7" t="s">
        <v>0</v>
      </c>
      <c r="U36" s="7" t="s">
        <v>0</v>
      </c>
      <c r="V36" s="16" t="str">
        <f>HYPERLINK("http://www.aruplab.com/Testing-Information/resources/HotLines/HotLineDocs/Jun2026ICHL/3003726.pdf","H")</f>
        <v>H</v>
      </c>
      <c r="W36" s="7" t="s">
        <v>0</v>
      </c>
      <c r="X36" s="7" t="s">
        <v>0</v>
      </c>
      <c r="Y36" s="7" t="s">
        <v>0</v>
      </c>
      <c r="Z36" s="8">
        <v>46174</v>
      </c>
    </row>
    <row r="37" spans="1:26" ht="45" x14ac:dyDescent="0.25">
      <c r="A37" s="6" t="s">
        <v>116</v>
      </c>
      <c r="B37" s="6" t="s">
        <v>117</v>
      </c>
      <c r="C37" s="6" t="s">
        <v>118</v>
      </c>
      <c r="D37" s="7" t="s">
        <v>0</v>
      </c>
      <c r="E37" s="7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7" t="s">
        <v>0</v>
      </c>
      <c r="L37" s="7" t="s">
        <v>0</v>
      </c>
      <c r="M37" s="7" t="s">
        <v>0</v>
      </c>
      <c r="N37" s="7" t="s">
        <v>0</v>
      </c>
      <c r="O37" s="7" t="s">
        <v>0</v>
      </c>
      <c r="P37" s="7" t="s">
        <v>0</v>
      </c>
      <c r="Q37" s="7" t="s">
        <v>0</v>
      </c>
      <c r="R37" s="7" t="s">
        <v>0</v>
      </c>
      <c r="S37" s="7" t="s">
        <v>0</v>
      </c>
      <c r="T37" s="7" t="s">
        <v>34</v>
      </c>
      <c r="U37" s="7" t="s">
        <v>0</v>
      </c>
      <c r="V37" s="16" t="str">
        <f>HYPERLINK("http://www.aruplab.com/Testing-Information/resources/HotLines/HotLineDocs/Jun2026ICHL/2026.05.25 Jun ICHL Hotline Inactivations.pdf","H")</f>
        <v>H</v>
      </c>
      <c r="W37" s="7" t="s">
        <v>0</v>
      </c>
      <c r="X37" s="7" t="s">
        <v>0</v>
      </c>
      <c r="Y37" s="7" t="s">
        <v>0</v>
      </c>
      <c r="Z37" s="8">
        <v>46174</v>
      </c>
    </row>
    <row r="38" spans="1:26" ht="30" x14ac:dyDescent="0.25">
      <c r="A38" s="6" t="s">
        <v>119</v>
      </c>
      <c r="B38" s="6" t="s">
        <v>120</v>
      </c>
      <c r="C38" s="6" t="s">
        <v>121</v>
      </c>
      <c r="D38" s="7" t="s">
        <v>0</v>
      </c>
      <c r="E38" s="7" t="s">
        <v>0</v>
      </c>
      <c r="F38" s="7" t="s">
        <v>34</v>
      </c>
      <c r="G38" s="7" t="s">
        <v>0</v>
      </c>
      <c r="H38" s="7" t="s">
        <v>0</v>
      </c>
      <c r="I38" s="7" t="s">
        <v>0</v>
      </c>
      <c r="J38" s="7" t="s">
        <v>0</v>
      </c>
      <c r="K38" s="7" t="s">
        <v>0</v>
      </c>
      <c r="L38" s="7" t="s">
        <v>0</v>
      </c>
      <c r="M38" s="7" t="s">
        <v>0</v>
      </c>
      <c r="N38" s="7" t="s">
        <v>0</v>
      </c>
      <c r="O38" s="7" t="s">
        <v>0</v>
      </c>
      <c r="P38" s="7" t="s">
        <v>0</v>
      </c>
      <c r="Q38" s="7" t="s">
        <v>0</v>
      </c>
      <c r="R38" s="7" t="s">
        <v>0</v>
      </c>
      <c r="S38" s="7" t="s">
        <v>0</v>
      </c>
      <c r="T38" s="7" t="s">
        <v>0</v>
      </c>
      <c r="U38" s="7" t="s">
        <v>0</v>
      </c>
      <c r="V38" s="16" t="str">
        <f>HYPERLINK("http://www.aruplab.com/Testing-Information/resources/HotLines/HotLineDocs/Jun2026ICHL/3020435.pdf","H")</f>
        <v>H</v>
      </c>
      <c r="W38" s="7" t="s">
        <v>0</v>
      </c>
      <c r="X38" s="7" t="s">
        <v>0</v>
      </c>
      <c r="Y38" s="7" t="s">
        <v>0</v>
      </c>
      <c r="Z38" s="8">
        <v>46174</v>
      </c>
    </row>
    <row r="39" spans="1:26" ht="45" x14ac:dyDescent="0.25">
      <c r="A39" s="6" t="s">
        <v>122</v>
      </c>
      <c r="B39" s="6" t="s">
        <v>123</v>
      </c>
      <c r="C39" s="6" t="s">
        <v>124</v>
      </c>
      <c r="D39" s="7" t="s">
        <v>34</v>
      </c>
      <c r="E39" s="7" t="s">
        <v>0</v>
      </c>
      <c r="F39" s="7" t="s">
        <v>0</v>
      </c>
      <c r="G39" s="7" t="s">
        <v>0</v>
      </c>
      <c r="H39" s="7" t="s">
        <v>0</v>
      </c>
      <c r="I39" s="7" t="s">
        <v>0</v>
      </c>
      <c r="J39" s="7" t="s">
        <v>0</v>
      </c>
      <c r="K39" s="7" t="s">
        <v>0</v>
      </c>
      <c r="L39" s="7" t="s">
        <v>0</v>
      </c>
      <c r="M39" s="7" t="s">
        <v>0</v>
      </c>
      <c r="N39" s="7" t="s">
        <v>0</v>
      </c>
      <c r="O39" s="7" t="s">
        <v>0</v>
      </c>
      <c r="P39" s="7" t="s">
        <v>0</v>
      </c>
      <c r="Q39" s="7" t="s">
        <v>0</v>
      </c>
      <c r="R39" s="7" t="s">
        <v>0</v>
      </c>
      <c r="S39" s="7" t="s">
        <v>0</v>
      </c>
      <c r="T39" s="7" t="s">
        <v>0</v>
      </c>
      <c r="U39" s="7" t="s">
        <v>0</v>
      </c>
      <c r="V39" s="16" t="str">
        <f>HYPERLINK("http://www.aruplab.com/Testing-Information/resources/HotLines/HotLineDocs/Jun2026ICHL/3020924.pdf","H")</f>
        <v>H</v>
      </c>
      <c r="W39" s="7" t="s">
        <v>0</v>
      </c>
      <c r="X39" s="7" t="s">
        <v>0</v>
      </c>
      <c r="Y39" s="16" t="str">
        <f>HYPERLINK("https://connect.aruplab.com/Pricing/TestPrice/3020924/D06012026","P")</f>
        <v>P</v>
      </c>
      <c r="Z39" s="8">
        <v>46174</v>
      </c>
    </row>
    <row r="40" spans="1:26" ht="45" x14ac:dyDescent="0.25">
      <c r="A40" s="6" t="s">
        <v>125</v>
      </c>
      <c r="B40" s="6" t="s">
        <v>126</v>
      </c>
      <c r="C40" s="6" t="s">
        <v>127</v>
      </c>
      <c r="D40" s="7" t="s">
        <v>34</v>
      </c>
      <c r="E40" s="7" t="s">
        <v>0</v>
      </c>
      <c r="F40" s="7" t="s">
        <v>0</v>
      </c>
      <c r="G40" s="7" t="s">
        <v>0</v>
      </c>
      <c r="H40" s="7" t="s">
        <v>0</v>
      </c>
      <c r="I40" s="7" t="s">
        <v>0</v>
      </c>
      <c r="J40" s="7" t="s">
        <v>0</v>
      </c>
      <c r="K40" s="7" t="s">
        <v>0</v>
      </c>
      <c r="L40" s="7" t="s">
        <v>0</v>
      </c>
      <c r="M40" s="7" t="s">
        <v>0</v>
      </c>
      <c r="N40" s="7" t="s">
        <v>0</v>
      </c>
      <c r="O40" s="7" t="s">
        <v>0</v>
      </c>
      <c r="P40" s="7" t="s">
        <v>0</v>
      </c>
      <c r="Q40" s="7" t="s">
        <v>0</v>
      </c>
      <c r="R40" s="7" t="s">
        <v>0</v>
      </c>
      <c r="S40" s="7" t="s">
        <v>0</v>
      </c>
      <c r="T40" s="7" t="s">
        <v>0</v>
      </c>
      <c r="U40" s="7" t="s">
        <v>0</v>
      </c>
      <c r="V40" s="16" t="str">
        <f>HYPERLINK("http://www.aruplab.com/Testing-Information/resources/HotLines/HotLineDocs/Jun2026ICHL/3021053.pdf","H")</f>
        <v>H</v>
      </c>
      <c r="W40" s="7" t="s">
        <v>0</v>
      </c>
      <c r="X40" s="7" t="s">
        <v>0</v>
      </c>
      <c r="Y40" s="16" t="str">
        <f>HYPERLINK("https://connect.aruplab.com/Pricing/TestPrice/3021053/D06012026","P")</f>
        <v>P</v>
      </c>
      <c r="Z40" s="8">
        <v>46174</v>
      </c>
    </row>
    <row r="41" spans="1:26" ht="7.7" customHeight="1" x14ac:dyDescent="0.25"/>
  </sheetData>
  <mergeCells count="8">
    <mergeCell ref="A5:C5"/>
    <mergeCell ref="A6:R6"/>
    <mergeCell ref="A7:R7"/>
    <mergeCell ref="A1:Z1"/>
    <mergeCell ref="A2:C2"/>
    <mergeCell ref="D2:Z2"/>
    <mergeCell ref="A3:Z3"/>
    <mergeCell ref="A4:C4"/>
  </mergeCells>
  <hyperlinks>
    <hyperlink ref="A6" r:id="rId1" xr:uid="{00000000-0004-0000-0000-000000000000}"/>
    <hyperlink ref="A7" r:id="rId2" xr:uid="{00000000-0004-0000-0000-000001000000}"/>
  </hyperlinks>
  <pageMargins left="0.75" right="0.75" top="1" bottom="1.375" header="1" footer="1"/>
  <pageSetup orientation="landscape" horizontalDpi="300" verticalDpi="300"/>
  <headerFooter alignWithMargins="0">
    <oddFooter>&amp;L&amp;"Roboto,Regular"&amp;8 ARUP Laboratories | 500 Chipeta Way | Salt Lake City, UT 84108 | 800-522-2787 | aruplab.com _x000D_&amp;1#&amp;"Aptos"&amp;10&amp;K000000 Private Information&amp;C&amp;"Roboto,Regular"&amp;10  &amp;R&amp;"Roboto"&amp;8Page &amp;P of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Of Changes (date dropdo</vt:lpstr>
      <vt:lpstr>'Summary Of Changes (date dropdo'!Print_Titles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Siady, Spencer H.</dc:creator>
  <cp:lastModifiedBy>bot 0001</cp:lastModifiedBy>
  <dcterms:created xsi:type="dcterms:W3CDTF">2026-05-18T18:41:42Z</dcterms:created>
  <dcterms:modified xsi:type="dcterms:W3CDTF">2026-05-18T20:43:40Z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528a15d-fe30-4bc2-853f-da171899c8c3_Enabled">
    <vt:lpwstr>true</vt:lpwstr>
  </property>
  <property fmtid="{D5CDD505-2E9C-101B-9397-08002B2CF9AE}" pid="3" name="MSIP_Label_7528a15d-fe30-4bc2-853f-da171899c8c3_SetDate">
    <vt:lpwstr>2026-05-18T18:41:34Z</vt:lpwstr>
  </property>
  <property fmtid="{D5CDD505-2E9C-101B-9397-08002B2CF9AE}" pid="4" name="MSIP_Label_7528a15d-fe30-4bc2-853f-da171899c8c3_Method">
    <vt:lpwstr>Standard</vt:lpwstr>
  </property>
  <property fmtid="{D5CDD505-2E9C-101B-9397-08002B2CF9AE}" pid="5" name="MSIP_Label_7528a15d-fe30-4bc2-853f-da171899c8c3_Name">
    <vt:lpwstr>Private Data</vt:lpwstr>
  </property>
  <property fmtid="{D5CDD505-2E9C-101B-9397-08002B2CF9AE}" pid="6" name="MSIP_Label_7528a15d-fe30-4bc2-853f-da171899c8c3_SiteId">
    <vt:lpwstr>5bd0d628-d6ea-4086-954f-69792a5faa57</vt:lpwstr>
  </property>
  <property fmtid="{D5CDD505-2E9C-101B-9397-08002B2CF9AE}" pid="7" name="MSIP_Label_7528a15d-fe30-4bc2-853f-da171899c8c3_ActionId">
    <vt:lpwstr>b1eaccef-4da6-4f9f-a08c-35c61e6e9279</vt:lpwstr>
  </property>
  <property fmtid="{D5CDD505-2E9C-101B-9397-08002B2CF9AE}" pid="8" name="MSIP_Label_7528a15d-fe30-4bc2-853f-da171899c8c3_ContentBits">
    <vt:lpwstr>2</vt:lpwstr>
  </property>
  <property fmtid="{D5CDD505-2E9C-101B-9397-08002B2CF9AE}" pid="9" name="MSIP_Label_7528a15d-fe30-4bc2-853f-da171899c8c3_Tag">
    <vt:lpwstr>10, 3, 0, 1</vt:lpwstr>
  </property>
</Properties>
</file>